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THR Calculation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<sst xmlns="http://schemas.openxmlformats.org/spreadsheetml/2006/main" count="68" uniqueCount="50">
  <si>
    <t>PeopleSheet Template Setup</t>
  </si>
  <si>
    <t>Kelola pencairan THR untuk hari raya keagamaan. Otomatis menghitung THR prorata untuk karyawan dengan masa kerja kurang dari 12 bulan.</t>
  </si>
  <si>
    <t>Template</t>
  </si>
  <si>
    <t>THR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</si>
  <si>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</si>
  <si>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</si>
  <si>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</si>
  <si>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</si>
  <si>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</si>
  <si>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</si>
  <si>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</si>
  <si>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THR configuration</t>
  </si>
  <si>
    <t>THR year</t>
  </si>
  <si>
    <t>Min tenure for full THR (months)</t>
  </si>
  <si>
    <t>Disclaimer</t>
  </si>
  <si>
    <t>Verifikasi ketentuan THR terbaru sebelum dipakai untuk kepatuhan.</t>
  </si>
  <si>
    <t>THR Calculation</t>
  </si>
  <si>
    <t>THR eligibility and amount per employee.</t>
  </si>
  <si>
    <t>Employee No.</t>
  </si>
  <si>
    <t>Employee Name</t>
  </si>
  <si>
    <t>Department</t>
  </si>
  <si>
    <t>Hire Date</t>
  </si>
  <si>
    <t>Tenure (months)</t>
  </si>
  <si>
    <t>Base Salary</t>
  </si>
  <si>
    <t>Eligible</t>
  </si>
  <si>
    <t>THR Amount</t>
  </si>
  <si>
    <t>Status</t>
  </si>
  <si>
    <t>Payment Date</t>
  </si>
  <si>
    <t>Notes</t>
  </si>
  <si>
    <t>EMP-001</t>
  </si>
  <si>
    <t>Dina Prasetya</t>
  </si>
  <si>
    <t>Operations</t>
  </si>
  <si>
    <t>Paid</t>
  </si>
  <si>
    <t>EMP-002</t>
  </si>
  <si>
    <t>Rafi Mahendra</t>
  </si>
  <si>
    <t>People</t>
  </si>
  <si>
    <t>EMP-003</t>
  </si>
  <si>
    <t>Sari Wulandari</t>
  </si>
  <si>
    <t>Finance</t>
  </si>
  <si>
    <t>Pending</t>
  </si>
  <si>
    <t>EMP-004</t>
  </si>
  <si>
    <t>Budi Santoso</t>
  </si>
  <si>
    <t>Pro-rated</t>
  </si>
  <si>
    <t>EMP-005</t>
  </si>
  <si>
    <t>Maya Anggraini</t>
  </si>
  <si>
    <t>THR Summary</t>
  </si>
  <si>
    <t>Total THR disbursement by department.</t>
  </si>
  <si>
    <t>Employee Count</t>
  </si>
  <si>
    <t>Total THR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</si>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</sst>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 mmm yyyy"/>
    <numFmt numFmtId="165" formatCode="&quot;Rp&quot; #,##0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5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>
        <v>12</v>
      </c>
    </row>
    <row r="14" spans="1:2" x14ac:dyDescent="0.25">
      <c r="A14" s="1" t="s">
        <v>14</v>
      </c>
      <c r="B14" s="4" t="s">
        <v>15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4" style="5" customWidth="1"/>
    <col min="5" max="5" width="16" customWidth="1"/>
    <col min="6" max="6" width="16" style="6" customWidth="1"/>
    <col min="7" max="7" width="12" customWidth="1"/>
    <col min="8" max="8" width="16" style="6" customWidth="1"/>
    <col min="9" max="9" width="12" customWidth="1"/>
    <col min="10" max="10" width="14" style="5" customWidth="1"/>
    <col min="11" max="11" width="28" customWidth="1"/>
  </cols>
  <sheetData>
    <row r="1" ht="24" customHeight="1" spans="1:10" x14ac:dyDescent="0.25">
      <c r="A1" s="7" t="s">
        <v>16</v>
      </c>
      <c r="B1" s="7"/>
      <c r="C1" s="7"/>
      <c r="D1" s="7"/>
      <c r="E1" s="7"/>
      <c r="F1" s="7"/>
      <c r="G1" s="7"/>
      <c r="H1" s="7"/>
      <c r="J1" s="5"/>
    </row>
    <row r="2" ht="32" customHeight="1" spans="1:10" x14ac:dyDescent="0.25">
      <c r="A2" s="8" t="s">
        <v>17</v>
      </c>
      <c r="B2" s="8"/>
      <c r="C2" s="8"/>
      <c r="D2" s="8"/>
      <c r="E2" s="8"/>
      <c r="F2" s="8"/>
      <c r="G2" s="8"/>
      <c r="H2" s="8"/>
      <c r="J2" s="5"/>
    </row>
    <row r="4" spans="1:11" x14ac:dyDescent="0.25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11" t="s">
        <v>23</v>
      </c>
      <c r="G4" s="9" t="s">
        <v>24</v>
      </c>
      <c r="H4" s="11" t="s">
        <v>25</v>
      </c>
      <c r="I4" s="9" t="s">
        <v>26</v>
      </c>
      <c r="J4" s="10" t="s">
        <v>27</v>
      </c>
      <c r="K4" s="9" t="s">
        <v>28</v>
      </c>
    </row>
    <row r="5" spans="1:11" x14ac:dyDescent="0.25">
      <c r="A5" s="3" t="s">
        <v>29</v>
      </c>
      <c r="B5" s="3" t="s">
        <v>30</v>
      </c>
      <c r="C5" s="3" t="s">
        <v>31</v>
      </c>
      <c r="D5" s="12">
        <v>45352</v>
      </c>
      <c r="E5" s="3">
        <f>DATEDIF(D5,DATE(Setup!$B$12,12,31),"M")</f>
      </c>
      <c r="F5" s="13">
        <v>7500000</v>
      </c>
      <c r="G5" s="3">
        <f>IF(E5&gt;=Setup!$B$13,"Yes","No")</f>
      </c>
      <c r="H5" s="13">
        <f>IF(G5="Yes",F5,F5*E5/12)</f>
      </c>
      <c r="I5" s="3" t="s">
        <v>32</v>
      </c>
      <c r="J5" s="12">
        <v>46127</v>
      </c>
      <c r="K5" s="3" t="s">
        <v>4</v>
      </c>
    </row>
    <row r="6" spans="1:11" x14ac:dyDescent="0.25">
      <c r="A6" s="14" t="s">
        <v>33</v>
      </c>
      <c r="B6" s="14" t="s">
        <v>34</v>
      </c>
      <c r="C6" s="14" t="s">
        <v>35</v>
      </c>
      <c r="D6" s="15">
        <v>45092</v>
      </c>
      <c r="E6" s="14">
        <f>DATEDIF(D6,DATE(Setup!$B$12,12,31),"M")</f>
      </c>
      <c r="F6" s="16">
        <v>12000000</v>
      </c>
      <c r="G6" s="14">
        <f>IF(E6&gt;=Setup!$B$13,"Yes","No")</f>
      </c>
      <c r="H6" s="16">
        <f>IF(G6="Yes",F6,F6*E6/12)</f>
      </c>
      <c r="I6" s="14" t="s">
        <v>32</v>
      </c>
      <c r="J6" s="15">
        <v>46127</v>
      </c>
      <c r="K6" s="14" t="s">
        <v>4</v>
      </c>
    </row>
    <row r="7" spans="1:11" x14ac:dyDescent="0.25">
      <c r="A7" s="3" t="s">
        <v>36</v>
      </c>
      <c r="B7" s="3" t="s">
        <v>37</v>
      </c>
      <c r="C7" s="3" t="s">
        <v>38</v>
      </c>
      <c r="D7" s="12">
        <v>45658</v>
      </c>
      <c r="E7" s="3">
        <f>DATEDIF(D7,DATE(Setup!$B$12,12,31),"M")</f>
      </c>
      <c r="F7" s="13">
        <v>6800000</v>
      </c>
      <c r="G7" s="3">
        <f>IF(E7&gt;=Setup!$B$13,"Yes","No")</f>
      </c>
      <c r="H7" s="13">
        <f>IF(G7="Yes",F7,F7*E7/12)</f>
      </c>
      <c r="I7" s="3" t="s">
        <v>39</v>
      </c>
      <c r="J7" s="12" t="s">
        <v>4</v>
      </c>
      <c r="K7" s="3" t="s">
        <v>4</v>
      </c>
    </row>
    <row r="8" spans="1:11" x14ac:dyDescent="0.25">
      <c r="A8" s="14" t="s">
        <v>40</v>
      </c>
      <c r="B8" s="14" t="s">
        <v>41</v>
      </c>
      <c r="C8" s="14" t="s">
        <v>31</v>
      </c>
      <c r="D8" s="15">
        <v>45971</v>
      </c>
      <c r="E8" s="14">
        <f>DATEDIF(D8,DATE(Setup!$B$12,12,31),"M")</f>
      </c>
      <c r="F8" s="16">
        <v>5500000</v>
      </c>
      <c r="G8" s="14">
        <f>IF(E8&gt;=Setup!$B$13,"Yes","No")</f>
      </c>
      <c r="H8" s="16">
        <f>IF(G8="Yes",F8,F8*E8/12)</f>
      </c>
      <c r="I8" s="14" t="s">
        <v>39</v>
      </c>
      <c r="J8" s="15" t="s">
        <v>4</v>
      </c>
      <c r="K8" s="14" t="s">
        <v>42</v>
      </c>
    </row>
    <row r="9" spans="1:11" x14ac:dyDescent="0.25">
      <c r="A9" s="3" t="s">
        <v>43</v>
      </c>
      <c r="B9" s="3" t="s">
        <v>44</v>
      </c>
      <c r="C9" s="3" t="s">
        <v>38</v>
      </c>
      <c r="D9" s="12">
        <v>45536</v>
      </c>
      <c r="E9" s="3">
        <f>DATEDIF(D9,DATE(Setup!$B$12,12,31),"M")</f>
      </c>
      <c r="F9" s="13">
        <v>6200000</v>
      </c>
      <c r="G9" s="3">
        <f>IF(E9&gt;=Setup!$B$13,"Yes","No")</f>
      </c>
      <c r="H9" s="13">
        <f>IF(G9="Yes",F9,F9*E9/12)</f>
      </c>
      <c r="I9" s="3" t="s">
        <v>32</v>
      </c>
      <c r="J9" s="12">
        <v>46127</v>
      </c>
      <c r="K9" s="3" t="s">
        <v>4</v>
      </c>
    </row>
    <row r="10" spans="9:9" x14ac:dyDescent="0.25"/>
    <row r="11" spans="9:9" x14ac:dyDescent="0.25"/>
    <row r="12" spans="9:9" x14ac:dyDescent="0.25"/>
    <row r="13" spans="9:9" x14ac:dyDescent="0.25"/>
    <row r="14" spans="9:9" x14ac:dyDescent="0.25"/>
    <row r="15" spans="9:9" x14ac:dyDescent="0.25"/>
    <row r="16" spans="9:9" x14ac:dyDescent="0.25"/>
    <row r="17" spans="9:9" x14ac:dyDescent="0.25"/>
    <row r="18" spans="9:9" x14ac:dyDescent="0.25"/>
    <row r="19" spans="9:9" x14ac:dyDescent="0.25"/>
    <row r="20" spans="9:9" x14ac:dyDescent="0.25"/>
    <row r="21" spans="9:9" x14ac:dyDescent="0.25"/>
    <row r="22" spans="9:9" x14ac:dyDescent="0.25"/>
    <row r="23" spans="9:9" x14ac:dyDescent="0.25"/>
    <row r="24" spans="9:9" x14ac:dyDescent="0.25"/>
    <row r="25" spans="9:9" x14ac:dyDescent="0.25"/>
  </sheetData>
  <autoFilter ref="A4:K4"/>
  <mergeCells count="2">
    <mergeCell ref="A1:H1"/>
    <mergeCell ref="A2:H2"/>
  </mergeCells>
  <dataValidations count="2">
    <dataValidation type="list" allowBlank="1" sqref="I10:I25">
      <formula1>"Pending,Paid"</formula1>
    </dataValidation>
    <dataValidation type="list" allowBlank="1" sqref="I5:I25">
      <formula1>"Pending,Paid"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16" customWidth="1"/>
    <col min="3" max="3" width="18" style="6" customWidth="1"/>
  </cols>
  <sheetData>
    <row r="1" ht="24" customHeight="1" spans="1:8" x14ac:dyDescent="0.25">
      <c r="A1" s="7" t="s">
        <v>45</v>
      </c>
      <c r="B1" s="7"/>
      <c r="C1" s="7"/>
      <c r="D1" s="7"/>
      <c r="E1" s="7"/>
      <c r="F1" s="7"/>
      <c r="G1" s="7"/>
      <c r="H1" s="7"/>
    </row>
    <row r="2" ht="32" customHeight="1" spans="1:8" x14ac:dyDescent="0.25">
      <c r="A2" s="8" t="s">
        <v>46</v>
      </c>
      <c r="B2" s="8"/>
      <c r="C2" s="8"/>
      <c r="D2" s="8"/>
      <c r="E2" s="8"/>
      <c r="F2" s="8"/>
      <c r="G2" s="8"/>
      <c r="H2" s="8"/>
    </row>
    <row r="4" spans="1:3" x14ac:dyDescent="0.25">
      <c r="A4" s="9" t="s">
        <v>20</v>
      </c>
      <c r="B4" s="9" t="s">
        <v>47</v>
      </c>
      <c r="C4" s="11" t="s">
        <v>48</v>
      </c>
    </row>
    <row r="5" spans="1:3" x14ac:dyDescent="0.25">
      <c r="A5" s="3" t="s">
        <v>31</v>
      </c>
      <c r="B5" s="3">
        <f>COUNTIF('THR Calculation'!C5:C25,"Operations")</f>
      </c>
      <c r="C5" s="13">
        <f>SUMIF('THR Calculation'!C5:C25,"Operations",'THR Calculation'!H5:H25)</f>
      </c>
    </row>
    <row r="6" spans="1:3" x14ac:dyDescent="0.25">
      <c r="A6" s="14" t="s">
        <v>35</v>
      </c>
      <c r="B6" s="14">
        <f>COUNTIF('THR Calculation'!C5:C25,"People")</f>
      </c>
      <c r="C6" s="16">
        <f>SUMIF('THR Calculation'!C5:C25,"People",'THR Calculation'!H5:H25)</f>
      </c>
    </row>
    <row r="7" spans="1:3" x14ac:dyDescent="0.25">
      <c r="A7" s="3" t="s">
        <v>38</v>
      </c>
      <c r="B7" s="3">
        <f>COUNTIF('THR Calculation'!C5:C25,"Finance")</f>
      </c>
      <c r="C7" s="13">
        <f>SUMIF('THR Calculation'!C5:C25,"Finance",'THR Calculation'!H5:H25)</f>
      </c>
    </row>
    <row r="8" spans="1:3" x14ac:dyDescent="0.25">
      <c r="A8" s="14" t="s">
        <v>49</v>
      </c>
      <c r="B8" s="14">
        <f>SUM(B5:B7)</f>
      </c>
      <c r="C8" s="16">
        <f>SUM(C5:C7)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THR Calculation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2026-06-10T19:48:31Z</dcterms:created>
  <dcterms:modified xsi:type="dcterms:W3CDTF">2026-06-10T19:48:31Z</dcterms:modified>
</cp:coreProperties>
</file>